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<sst xmlns="http://schemas.openxmlformats.org/spreadsheetml/2006/main" count="255" uniqueCount="167">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</sst>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1"/>
      <name val="Comic Sans MS"/>
      <family val="4"/>
    </font>
    <font>
      <sz val="8.25"/>
      <name val="Comic Sans MS"/>
      <family val="4"/>
    </font>
    <font>
      <sz val="8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sz val="9.5"/>
      <name val="Comic Sans MS"/>
      <family val="4"/>
    </font>
    <font>
      <sz val="10.75"/>
      <name val="Comic Sans MS"/>
      <family val="4"/>
    </font>
    <font>
      <sz val="9.75"/>
      <name val="Comic Sans MS"/>
      <family val="4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sz val="9.75"/>
      <color indexed="18"/>
      <name val="Comic Sans MS"/>
      <family val="4"/>
    </font>
    <font>
      <sz val="9.75"/>
      <color indexed="17"/>
      <name val="Comic Sans MS"/>
      <family val="4"/>
    </font>
    <font>
      <vertAlign val="superscript"/>
      <sz val="9.75"/>
      <color indexed="17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sz val="9.25"/>
      <name val="Comic Sans MS"/>
      <family val="4"/>
    </font>
    <font>
      <sz val="8.5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20" applyNumberFormat="1" applyAlignment="1">
      <alignment/>
    </xf>
    <xf numFmtId="2" fontId="0" fillId="0" borderId="0" xfId="0" applyNumberFormat="1" applyAlignment="1">
      <alignment horizontal="center"/>
    </xf>
    <xf numFmtId="164" fontId="18" fillId="0" borderId="0" xfId="20" applyNumberFormat="1" applyAlignment="1">
      <alignment horizontal="left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0" borderId="0" xfId="20" applyAlignment="1">
      <alignment/>
    </xf>
    <xf numFmtId="0" fontId="22" fillId="0" borderId="0" xfId="0" applyFont="1" applyAlignment="1">
      <alignment horizontal="left"/>
    </xf>
    <xf numFmtId="0" fontId="18" fillId="0" borderId="0" xfId="2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54120098"/>
        <c:axId val="17318835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21651788"/>
        <c:axId val="60648365"/>
      </c:scatterChart>
      <c:valAx>
        <c:axId val="54120098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318835"/>
        <c:crosses val="autoZero"/>
        <c:crossBetween val="midCat"/>
        <c:dispUnits/>
        <c:majorUnit val="2"/>
      </c:valAx>
      <c:valAx>
        <c:axId val="173188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21651788"/>
        <c:scaling>
          <c:orientation val="minMax"/>
        </c:scaling>
        <c:axPos val="b"/>
        <c:delete val="1"/>
        <c:majorTickMark val="in"/>
        <c:minorTickMark val="none"/>
        <c:tickLblPos val="nextTo"/>
        <c:crossAx val="60648365"/>
        <c:crosses val="max"/>
        <c:crossBetween val="midCat"/>
        <c:dispUnits/>
      </c:valAx>
      <c:valAx>
        <c:axId val="60648365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MJ/mole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517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8964374"/>
        <c:axId val="13570503"/>
      </c:scatterChart>
      <c:valAx>
        <c:axId val="896437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crossBetween val="midCat"/>
        <c:dispUnits/>
      </c:valAx>
      <c:valAx>
        <c:axId val="1357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55025664"/>
        <c:axId val="25468929"/>
      </c:scatterChart>
      <c:valAx>
        <c:axId val="5502566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  <c:majorUnit val="1"/>
      </c:valAx>
      <c:valAx>
        <c:axId val="2546892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Radius, pm</a:t>
                </a:r>
              </a:p>
            </c:rich>
          </c:tx>
          <c:layout>
            <c:manualLayout>
              <c:xMode val="factor"/>
              <c:yMode val="factor"/>
              <c:x val="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27893770"/>
        <c:axId val="49717339"/>
      </c:scatterChart>
      <c:valAx>
        <c:axId val="2789377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electrons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7339"/>
        <c:crossesAt val="0.1"/>
        <c:crossBetween val="midCat"/>
        <c:dispUnits/>
        <c:majorUnit val="2"/>
      </c:valAx>
      <c:valAx>
        <c:axId val="4971733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44802868"/>
        <c:axId val="572629"/>
      </c:scatterChart>
      <c:valAx>
        <c:axId val="448028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crossBetween val="midCat"/>
        <c:dispUnits/>
        <c:majorUnit val="1"/>
      </c:valAx>
      <c:valAx>
        <c:axId val="57262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&lt;--</v>
      </c>
      <c r="F2" s="35">
        <f>IF($K$5=8,"...unitless scale for Pauling EN","")</f>
      </c>
      <c r="H2" s="1"/>
      <c r="J2" s="34" t="s">
        <v>72</v>
      </c>
      <c r="K2" s="3">
        <v>1</v>
      </c>
      <c r="L2" s="3" t="str">
        <f>VLOOKUP(K2,Q26:R63,2)</f>
        <v>H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1</v>
      </c>
      <c r="E4" s="1">
        <f>VLOOKUP($K$2,$B$26:$N$63,5)</f>
        <v>37</v>
      </c>
      <c r="F4" s="1">
        <f>VLOOKUP($K$2,$B$26:$N$63,7)</f>
        <v>-10</v>
      </c>
      <c r="G4" s="1">
        <f>IF(D4=1,-25,VLOOKUP($K$2,$B$26:$N$63,9))</f>
        <v>-25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1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37</v>
      </c>
      <c r="G26" s="4">
        <v>1.31</v>
      </c>
      <c r="H26" s="19">
        <f>IF(OR($K$5=2,$K$5=4,$K$5=6,$K$5=7),G26,-10)</f>
        <v>-10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32</v>
      </c>
      <c r="G27" s="4">
        <v>2.37</v>
      </c>
      <c r="H27" s="19">
        <f aca="true" t="shared" si="1" ref="H27:H63">IF(OR($K$5=2,$K$5=4,$K$5=6,$K$5=7),G27,-10)</f>
        <v>-10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134</v>
      </c>
      <c r="G28" s="4">
        <v>0.52</v>
      </c>
      <c r="H28" s="19">
        <f t="shared" si="1"/>
        <v>-10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90</v>
      </c>
      <c r="G29" s="4">
        <v>0.9</v>
      </c>
      <c r="H29" s="19">
        <f t="shared" si="1"/>
        <v>-10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82</v>
      </c>
      <c r="G30" s="4">
        <v>0.8</v>
      </c>
      <c r="H30" s="19">
        <f t="shared" si="1"/>
        <v>-10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77</v>
      </c>
      <c r="G31" s="4">
        <v>1.09</v>
      </c>
      <c r="H31" s="19">
        <f t="shared" si="1"/>
        <v>-10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75</v>
      </c>
      <c r="G32" s="4">
        <v>1.4</v>
      </c>
      <c r="H32" s="19">
        <f t="shared" si="1"/>
        <v>-10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73</v>
      </c>
      <c r="G33" s="4">
        <v>1.31</v>
      </c>
      <c r="H33" s="19">
        <f t="shared" si="1"/>
        <v>-10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71</v>
      </c>
      <c r="G34" s="4">
        <v>1.68</v>
      </c>
      <c r="H34" s="19">
        <f t="shared" si="1"/>
        <v>-10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69</v>
      </c>
      <c r="G35" s="4">
        <v>2.08</v>
      </c>
      <c r="H35" s="19">
        <f t="shared" si="1"/>
        <v>-10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154</v>
      </c>
      <c r="G36" s="4">
        <v>0.5</v>
      </c>
      <c r="H36" s="19">
        <f t="shared" si="1"/>
        <v>-10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130</v>
      </c>
      <c r="G37" s="4">
        <v>0.74</v>
      </c>
      <c r="H37" s="19">
        <f t="shared" si="1"/>
        <v>-10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118</v>
      </c>
      <c r="G38" s="4">
        <v>0.58</v>
      </c>
      <c r="H38" s="19">
        <f t="shared" si="1"/>
        <v>-10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111</v>
      </c>
      <c r="G39" s="4">
        <v>0.79</v>
      </c>
      <c r="H39" s="19">
        <f t="shared" si="1"/>
        <v>-10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106</v>
      </c>
      <c r="G40" s="4">
        <v>1.01</v>
      </c>
      <c r="H40" s="19">
        <f t="shared" si="1"/>
        <v>-10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102</v>
      </c>
      <c r="G41" s="4">
        <v>1</v>
      </c>
      <c r="H41" s="19">
        <f t="shared" si="1"/>
        <v>-10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99</v>
      </c>
      <c r="G42" s="4">
        <v>1.25</v>
      </c>
      <c r="H42" s="19">
        <f t="shared" si="1"/>
        <v>-10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97</v>
      </c>
      <c r="G43" s="4">
        <v>1.52</v>
      </c>
      <c r="H43" s="19">
        <f t="shared" si="1"/>
        <v>-10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196</v>
      </c>
      <c r="G44" s="4">
        <v>0.42</v>
      </c>
      <c r="H44" s="19">
        <f t="shared" si="1"/>
        <v>-10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174</v>
      </c>
      <c r="G45" s="4">
        <v>0.59</v>
      </c>
      <c r="H45" s="19">
        <f t="shared" si="1"/>
        <v>-10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144</v>
      </c>
      <c r="G46" s="24">
        <v>0.63</v>
      </c>
      <c r="H46" s="19">
        <f t="shared" si="1"/>
        <v>-10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136</v>
      </c>
      <c r="G47" s="24">
        <v>0.66</v>
      </c>
      <c r="H47" s="19">
        <f t="shared" si="1"/>
        <v>-10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125</v>
      </c>
      <c r="G48" s="24">
        <v>0.65</v>
      </c>
      <c r="H48" s="19">
        <f t="shared" si="1"/>
        <v>-10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127</v>
      </c>
      <c r="G49" s="24">
        <v>0.65</v>
      </c>
      <c r="H49" s="19">
        <f t="shared" si="1"/>
        <v>-10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124</v>
      </c>
      <c r="G50" s="24">
        <v>0.72</v>
      </c>
      <c r="H50" s="19">
        <f t="shared" si="1"/>
        <v>-10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125</v>
      </c>
      <c r="G51" s="24">
        <v>0.76</v>
      </c>
      <c r="H51" s="19">
        <f t="shared" si="1"/>
        <v>-10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126</v>
      </c>
      <c r="G52" s="24">
        <v>0.76</v>
      </c>
      <c r="H52" s="19">
        <f t="shared" si="1"/>
        <v>-10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121</v>
      </c>
      <c r="G53" s="24">
        <v>0.74</v>
      </c>
      <c r="H53" s="19">
        <f t="shared" si="1"/>
        <v>-10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138</v>
      </c>
      <c r="G54" s="24">
        <v>0.75</v>
      </c>
      <c r="H54" s="19">
        <f t="shared" si="1"/>
        <v>-10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131</v>
      </c>
      <c r="G55" s="24">
        <v>0.91</v>
      </c>
      <c r="H55" s="19">
        <f t="shared" si="1"/>
        <v>-10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126</v>
      </c>
      <c r="G56" s="24">
        <v>0.58</v>
      </c>
      <c r="H56" s="19">
        <f t="shared" si="1"/>
        <v>-10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122</v>
      </c>
      <c r="G57" s="24">
        <v>0.76</v>
      </c>
      <c r="H57" s="19">
        <f t="shared" si="1"/>
        <v>-10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119</v>
      </c>
      <c r="G58" s="24">
        <v>0.95</v>
      </c>
      <c r="H58" s="19">
        <f t="shared" si="1"/>
        <v>-10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116</v>
      </c>
      <c r="G59" s="24">
        <v>0.94</v>
      </c>
      <c r="H59" s="19">
        <f t="shared" si="1"/>
        <v>-10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114</v>
      </c>
      <c r="G60" s="24">
        <v>1.14</v>
      </c>
      <c r="H60" s="19">
        <f t="shared" si="1"/>
        <v>-10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110</v>
      </c>
      <c r="G61" s="24">
        <v>1.35</v>
      </c>
      <c r="H61" s="19">
        <f t="shared" si="1"/>
        <v>-10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211</v>
      </c>
      <c r="G62" s="3">
        <v>0.4</v>
      </c>
      <c r="H62" s="19">
        <f t="shared" si="1"/>
        <v>-10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192</v>
      </c>
      <c r="G63" s="3">
        <v>0.55</v>
      </c>
      <c r="H63" s="19">
        <f t="shared" si="1"/>
        <v>-10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2006-10-09T10:05:13Z</cp:lastPrinted>
  <dcterms:created xsi:type="dcterms:W3CDTF">2006-07-09T19:51:15Z</dcterms:created>
  <dcterms:modified xsi:type="dcterms:W3CDTF">2006-10-09T10:06:03Z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